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14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15" i="1"/>
  <c r="R14"/>
  <c r="R13"/>
  <c r="R12"/>
  <c r="R11"/>
  <c r="R10"/>
  <c r="R9"/>
  <c r="R8"/>
  <c r="R7"/>
  <c r="R6"/>
  <c r="R5"/>
  <c r="R4"/>
  <c r="R3"/>
  <c r="L15"/>
  <c r="L14"/>
  <c r="L13"/>
  <c r="L12"/>
  <c r="L11"/>
  <c r="L10"/>
  <c r="L9"/>
  <c r="L8"/>
  <c r="L7"/>
  <c r="L6"/>
  <c r="L5"/>
  <c r="L4"/>
  <c r="L3"/>
  <c r="Q15"/>
  <c r="Q14"/>
  <c r="Q13"/>
  <c r="Q12"/>
  <c r="Q11"/>
  <c r="Q10"/>
  <c r="Q9"/>
  <c r="Q8"/>
  <c r="Q7"/>
  <c r="Q6"/>
  <c r="Q5"/>
  <c r="Q4"/>
  <c r="Q3"/>
  <c r="K15"/>
  <c r="K14"/>
  <c r="K13"/>
  <c r="K12"/>
  <c r="K11"/>
  <c r="K10"/>
  <c r="K9"/>
  <c r="K8"/>
  <c r="K7"/>
  <c r="K6"/>
  <c r="K5"/>
  <c r="K4"/>
  <c r="K3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<sst xmlns="http://schemas.openxmlformats.org/spreadsheetml/2006/main" count="34" uniqueCount="20">
  <si>
    <t>T (K)</t>
  </si>
  <si>
    <t>Run  #</t>
  </si>
  <si>
    <t>Fs</t>
  </si>
  <si>
    <t>Fr</t>
  </si>
  <si>
    <t>0 mm away from diffuser</t>
  </si>
  <si>
    <t>KS ppm</t>
  </si>
  <si>
    <t>Run #</t>
  </si>
  <si>
    <t>10.2 mm spacer</t>
  </si>
  <si>
    <t>9.3 mm spacer</t>
  </si>
  <si>
    <t>T(K)</t>
  </si>
  <si>
    <t>KS Fr=203.7704</t>
  </si>
  <si>
    <t>KS FR=203.7795</t>
  </si>
  <si>
    <t xml:space="preserve">Standard Insert </t>
  </si>
  <si>
    <t xml:space="preserve">Run # </t>
  </si>
  <si>
    <t>F(Ag)</t>
  </si>
  <si>
    <t>Dx (mm)  0 @ diffuser</t>
  </si>
  <si>
    <t>Dx</t>
  </si>
  <si>
    <t>F</t>
  </si>
  <si>
    <t>T</t>
  </si>
  <si>
    <t>Next day field OFF and then ON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</si>
</sst>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Next</a:t>
            </a:r>
            <a:r>
              <a:rPr lang="en-US" baseline="0"/>
              <a:t> to diffuser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Fs</c:v>
          </c:tx>
          <c:spPr>
            <a:ln w="28575">
              <a:noFill/>
            </a:ln>
          </c:spPr>
          <c:xVal>
            <c:numRef>
              <c:f>Sheet1!$B$3:$B$11</c:f>
              <c:numCache>
                <c:formatCode>General</c:formatCode>
                <c:ptCount val="9"/>
                <c:pt idx="0">
                  <c:v>290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150</c:v>
                </c:pt>
                <c:pt idx="5">
                  <c:v>100</c:v>
                </c:pt>
                <c:pt idx="6">
                  <c:v>50</c:v>
                </c:pt>
                <c:pt idx="7">
                  <c:v>10</c:v>
                </c:pt>
                <c:pt idx="8">
                  <c:v>3</c:v>
                </c:pt>
              </c:numCache>
            </c:numRef>
          </c:xVal>
          <c:yVal>
            <c:numRef>
              <c:f>Sheet1!$C$3:$C$11</c:f>
              <c:numCache>
                <c:formatCode>General</c:formatCode>
                <c:ptCount val="9"/>
                <c:pt idx="0">
                  <c:v>203.75574</c:v>
                </c:pt>
                <c:pt idx="1">
                  <c:v>203.75832</c:v>
                </c:pt>
                <c:pt idx="2">
                  <c:v>203.75511</c:v>
                </c:pt>
                <c:pt idx="3">
                  <c:v>203.75523000000001</c:v>
                </c:pt>
                <c:pt idx="4">
                  <c:v>203.75904</c:v>
                </c:pt>
                <c:pt idx="5">
                  <c:v>203.75761</c:v>
                </c:pt>
                <c:pt idx="6">
                  <c:v>203.76259999999999</c:v>
                </c:pt>
                <c:pt idx="7">
                  <c:v>203.75</c:v>
                </c:pt>
                <c:pt idx="8">
                  <c:v>203.74687</c:v>
                </c:pt>
              </c:numCache>
            </c:numRef>
          </c:yVal>
        </c:ser>
        <c:ser>
          <c:idx val="1"/>
          <c:order val="1"/>
          <c:tx>
            <c:v>Fr</c:v>
          </c:tx>
          <c:spPr>
            <a:ln w="28575">
              <a:noFill/>
            </a:ln>
          </c:spPr>
          <c:xVal>
            <c:numRef>
              <c:f>Sheet1!$B$3:$B$11</c:f>
              <c:numCache>
                <c:formatCode>General</c:formatCode>
                <c:ptCount val="9"/>
                <c:pt idx="0">
                  <c:v>290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150</c:v>
                </c:pt>
                <c:pt idx="5">
                  <c:v>100</c:v>
                </c:pt>
                <c:pt idx="6">
                  <c:v>50</c:v>
                </c:pt>
                <c:pt idx="7">
                  <c:v>10</c:v>
                </c:pt>
                <c:pt idx="8">
                  <c:v>3</c:v>
                </c:pt>
              </c:numCache>
            </c:numRef>
          </c:xVal>
          <c:yVal>
            <c:numRef>
              <c:f>Sheet1!$D$3:$D$11</c:f>
              <c:numCache>
                <c:formatCode>General</c:formatCode>
                <c:ptCount val="9"/>
                <c:pt idx="0">
                  <c:v>203.74972</c:v>
                </c:pt>
                <c:pt idx="1">
                  <c:v>203.75149999999999</c:v>
                </c:pt>
                <c:pt idx="2">
                  <c:v>203.74818999999999</c:v>
                </c:pt>
                <c:pt idx="3">
                  <c:v>203.74743000000001</c:v>
                </c:pt>
                <c:pt idx="4">
                  <c:v>203.75156000000001</c:v>
                </c:pt>
                <c:pt idx="5">
                  <c:v>203.74931000000001</c:v>
                </c:pt>
                <c:pt idx="6">
                  <c:v>203.75211999999999</c:v>
                </c:pt>
                <c:pt idx="7">
                  <c:v>203.72190000000001</c:v>
                </c:pt>
                <c:pt idx="8">
                  <c:v>203.71279000000001</c:v>
                </c:pt>
              </c:numCache>
            </c:numRef>
          </c:yVal>
        </c:ser>
        <c:axId val="79739904"/>
        <c:axId val="88626688"/>
      </c:scatterChart>
      <c:valAx>
        <c:axId val="79739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(K)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8626688"/>
        <c:crosses val="autoZero"/>
        <c:crossBetween val="midCat"/>
      </c:valAx>
      <c:valAx>
        <c:axId val="886266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(MHz)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973990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10.2 mm spacer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Fs</c:v>
          </c:tx>
          <c:xVal>
            <c:numRef>
              <c:f>Sheet1!$H$3:$H$15</c:f>
              <c:numCache>
                <c:formatCode>General</c:formatCode>
                <c:ptCount val="13"/>
                <c:pt idx="0">
                  <c:v>250</c:v>
                </c:pt>
                <c:pt idx="1">
                  <c:v>205</c:v>
                </c:pt>
                <c:pt idx="2">
                  <c:v>154</c:v>
                </c:pt>
                <c:pt idx="3">
                  <c:v>125</c:v>
                </c:pt>
                <c:pt idx="4">
                  <c:v>104</c:v>
                </c:pt>
                <c:pt idx="5">
                  <c:v>83</c:v>
                </c:pt>
                <c:pt idx="6">
                  <c:v>63</c:v>
                </c:pt>
                <c:pt idx="7">
                  <c:v>42</c:v>
                </c:pt>
                <c:pt idx="8">
                  <c:v>31</c:v>
                </c:pt>
                <c:pt idx="9">
                  <c:v>20</c:v>
                </c:pt>
                <c:pt idx="10">
                  <c:v>12</c:v>
                </c:pt>
                <c:pt idx="11">
                  <c:v>7.6</c:v>
                </c:pt>
                <c:pt idx="12">
                  <c:v>3.8</c:v>
                </c:pt>
              </c:numCache>
            </c:numRef>
          </c:xVal>
          <c:yVal>
            <c:numRef>
              <c:f>Sheet1!$I$3:$I$15</c:f>
              <c:numCache>
                <c:formatCode>General</c:formatCode>
                <c:ptCount val="13"/>
                <c:pt idx="0">
                  <c:v>203.7696</c:v>
                </c:pt>
                <c:pt idx="1">
                  <c:v>203.7698</c:v>
                </c:pt>
                <c:pt idx="2">
                  <c:v>203.77010000000001</c:v>
                </c:pt>
                <c:pt idx="3">
                  <c:v>203.7688</c:v>
                </c:pt>
                <c:pt idx="4">
                  <c:v>203.76900000000001</c:v>
                </c:pt>
                <c:pt idx="5">
                  <c:v>203.7698</c:v>
                </c:pt>
                <c:pt idx="6">
                  <c:v>203.76920000000001</c:v>
                </c:pt>
                <c:pt idx="7">
                  <c:v>203.77209999999999</c:v>
                </c:pt>
                <c:pt idx="8">
                  <c:v>203.77260000000001</c:v>
                </c:pt>
                <c:pt idx="9">
                  <c:v>203.77449999999999</c:v>
                </c:pt>
                <c:pt idx="10">
                  <c:v>203.77459999999999</c:v>
                </c:pt>
                <c:pt idx="11">
                  <c:v>203.7764</c:v>
                </c:pt>
                <c:pt idx="12">
                  <c:v>203.77799999999999</c:v>
                </c:pt>
              </c:numCache>
            </c:numRef>
          </c:yVal>
        </c:ser>
        <c:ser>
          <c:idx val="1"/>
          <c:order val="1"/>
          <c:tx>
            <c:v>Fr</c:v>
          </c:tx>
          <c:xVal>
            <c:numRef>
              <c:f>Sheet1!$H$3:$H$15</c:f>
              <c:numCache>
                <c:formatCode>General</c:formatCode>
                <c:ptCount val="13"/>
                <c:pt idx="0">
                  <c:v>250</c:v>
                </c:pt>
                <c:pt idx="1">
                  <c:v>205</c:v>
                </c:pt>
                <c:pt idx="2">
                  <c:v>154</c:v>
                </c:pt>
                <c:pt idx="3">
                  <c:v>125</c:v>
                </c:pt>
                <c:pt idx="4">
                  <c:v>104</c:v>
                </c:pt>
                <c:pt idx="5">
                  <c:v>83</c:v>
                </c:pt>
                <c:pt idx="6">
                  <c:v>63</c:v>
                </c:pt>
                <c:pt idx="7">
                  <c:v>42</c:v>
                </c:pt>
                <c:pt idx="8">
                  <c:v>31</c:v>
                </c:pt>
                <c:pt idx="9">
                  <c:v>20</c:v>
                </c:pt>
                <c:pt idx="10">
                  <c:v>12</c:v>
                </c:pt>
                <c:pt idx="11">
                  <c:v>7.6</c:v>
                </c:pt>
                <c:pt idx="12">
                  <c:v>3.8</c:v>
                </c:pt>
              </c:numCache>
            </c:numRef>
          </c:xVal>
          <c:yVal>
            <c:numRef>
              <c:f>Sheet1!$J$3:$J$15</c:f>
              <c:numCache>
                <c:formatCode>General</c:formatCode>
                <c:ptCount val="13"/>
                <c:pt idx="0">
                  <c:v>203.77019999999999</c:v>
                </c:pt>
                <c:pt idx="1">
                  <c:v>203.7706</c:v>
                </c:pt>
                <c:pt idx="2">
                  <c:v>203.7704</c:v>
                </c:pt>
                <c:pt idx="3">
                  <c:v>203.7704</c:v>
                </c:pt>
                <c:pt idx="4">
                  <c:v>203.77070000000001</c:v>
                </c:pt>
                <c:pt idx="5">
                  <c:v>203.77170000000001</c:v>
                </c:pt>
                <c:pt idx="6">
                  <c:v>203.77180000000001</c:v>
                </c:pt>
                <c:pt idx="7">
                  <c:v>203.77420000000001</c:v>
                </c:pt>
                <c:pt idx="8">
                  <c:v>203.7749</c:v>
                </c:pt>
                <c:pt idx="9">
                  <c:v>203.7748</c:v>
                </c:pt>
                <c:pt idx="10">
                  <c:v>203.77289999999999</c:v>
                </c:pt>
                <c:pt idx="11">
                  <c:v>203.774</c:v>
                </c:pt>
                <c:pt idx="12">
                  <c:v>203.7741</c:v>
                </c:pt>
              </c:numCache>
            </c:numRef>
          </c:yVal>
        </c:ser>
        <c:axId val="88643840"/>
        <c:axId val="88658304"/>
      </c:scatterChart>
      <c:valAx>
        <c:axId val="88643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Temperature(K)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8658304"/>
        <c:crosses val="autoZero"/>
        <c:crossBetween val="midCat"/>
      </c:valAx>
      <c:valAx>
        <c:axId val="88658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(MHz)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864384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9.3</a:t>
            </a:r>
            <a:r>
              <a:rPr lang="en-US" baseline="0"/>
              <a:t> mm spacer</a:t>
            </a:r>
          </a:p>
          <a:p>
            <a:pPr>
              <a:defRPr/>
            </a:pP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24144657100344222"/>
          <c:y val="0.17395225184804211"/>
          <c:w val="0.57004553262959101"/>
          <c:h val="0.59288428603476651"/>
        </c:manualLayout>
      </c:layout>
      <c:scatterChart>
        <c:scatterStyle val="lineMarker"/>
        <c:ser>
          <c:idx val="0"/>
          <c:order val="0"/>
          <c:tx>
            <c:v>Fs</c:v>
          </c:tx>
          <c:xVal>
            <c:numRef>
              <c:f>Sheet1!$N$3:$N$15</c:f>
              <c:numCache>
                <c:formatCode>General</c:formatCode>
                <c:ptCount val="13"/>
                <c:pt idx="0">
                  <c:v>253</c:v>
                </c:pt>
                <c:pt idx="1">
                  <c:v>206</c:v>
                </c:pt>
                <c:pt idx="2">
                  <c:v>159</c:v>
                </c:pt>
                <c:pt idx="3">
                  <c:v>128</c:v>
                </c:pt>
                <c:pt idx="4">
                  <c:v>106</c:v>
                </c:pt>
                <c:pt idx="5">
                  <c:v>85</c:v>
                </c:pt>
                <c:pt idx="6">
                  <c:v>64</c:v>
                </c:pt>
                <c:pt idx="7">
                  <c:v>43</c:v>
                </c:pt>
                <c:pt idx="8">
                  <c:v>32</c:v>
                </c:pt>
                <c:pt idx="9">
                  <c:v>21</c:v>
                </c:pt>
                <c:pt idx="10">
                  <c:v>12</c:v>
                </c:pt>
                <c:pt idx="11">
                  <c:v>8</c:v>
                </c:pt>
                <c:pt idx="12">
                  <c:v>3</c:v>
                </c:pt>
              </c:numCache>
            </c:numRef>
          </c:xVal>
          <c:yVal>
            <c:numRef>
              <c:f>Sheet1!$O$3:$O$15</c:f>
              <c:numCache>
                <c:formatCode>General</c:formatCode>
                <c:ptCount val="13"/>
                <c:pt idx="0">
                  <c:v>203.77699999999999</c:v>
                </c:pt>
                <c:pt idx="1">
                  <c:v>203.77860000000001</c:v>
                </c:pt>
                <c:pt idx="2">
                  <c:v>203.77959999999999</c:v>
                </c:pt>
                <c:pt idx="3">
                  <c:v>203.77799999999999</c:v>
                </c:pt>
                <c:pt idx="4">
                  <c:v>203.7792</c:v>
                </c:pt>
                <c:pt idx="5">
                  <c:v>203.77860000000001</c:v>
                </c:pt>
                <c:pt idx="6">
                  <c:v>203.77979999999999</c:v>
                </c:pt>
                <c:pt idx="7">
                  <c:v>203.7792</c:v>
                </c:pt>
                <c:pt idx="8">
                  <c:v>203.779</c:v>
                </c:pt>
                <c:pt idx="9">
                  <c:v>203.77809999999999</c:v>
                </c:pt>
                <c:pt idx="10">
                  <c:v>203.77770000000001</c:v>
                </c:pt>
                <c:pt idx="11">
                  <c:v>203.77780000000001</c:v>
                </c:pt>
                <c:pt idx="12">
                  <c:v>203.77780000000001</c:v>
                </c:pt>
              </c:numCache>
            </c:numRef>
          </c:yVal>
        </c:ser>
        <c:ser>
          <c:idx val="1"/>
          <c:order val="1"/>
          <c:tx>
            <c:v>Fr</c:v>
          </c:tx>
          <c:xVal>
            <c:numRef>
              <c:f>Sheet1!$N$3:$N$15</c:f>
              <c:numCache>
                <c:formatCode>General</c:formatCode>
                <c:ptCount val="13"/>
                <c:pt idx="0">
                  <c:v>253</c:v>
                </c:pt>
                <c:pt idx="1">
                  <c:v>206</c:v>
                </c:pt>
                <c:pt idx="2">
                  <c:v>159</c:v>
                </c:pt>
                <c:pt idx="3">
                  <c:v>128</c:v>
                </c:pt>
                <c:pt idx="4">
                  <c:v>106</c:v>
                </c:pt>
                <c:pt idx="5">
                  <c:v>85</c:v>
                </c:pt>
                <c:pt idx="6">
                  <c:v>64</c:v>
                </c:pt>
                <c:pt idx="7">
                  <c:v>43</c:v>
                </c:pt>
                <c:pt idx="8">
                  <c:v>32</c:v>
                </c:pt>
                <c:pt idx="9">
                  <c:v>21</c:v>
                </c:pt>
                <c:pt idx="10">
                  <c:v>12</c:v>
                </c:pt>
                <c:pt idx="11">
                  <c:v>8</c:v>
                </c:pt>
                <c:pt idx="12">
                  <c:v>3</c:v>
                </c:pt>
              </c:numCache>
            </c:numRef>
          </c:xVal>
          <c:yVal>
            <c:numRef>
              <c:f>Sheet1!$P$3:$P$15</c:f>
              <c:numCache>
                <c:formatCode>General</c:formatCode>
                <c:ptCount val="13"/>
                <c:pt idx="0">
                  <c:v>203.77879999999999</c:v>
                </c:pt>
                <c:pt idx="1">
                  <c:v>203.7792</c:v>
                </c:pt>
                <c:pt idx="2">
                  <c:v>203.7799</c:v>
                </c:pt>
                <c:pt idx="3">
                  <c:v>203.77889999999999</c:v>
                </c:pt>
                <c:pt idx="4">
                  <c:v>203.7801</c:v>
                </c:pt>
                <c:pt idx="5">
                  <c:v>203.77979999999999</c:v>
                </c:pt>
                <c:pt idx="6">
                  <c:v>203.78100000000001</c:v>
                </c:pt>
                <c:pt idx="7">
                  <c:v>203.7808</c:v>
                </c:pt>
                <c:pt idx="8">
                  <c:v>203.77969999999999</c:v>
                </c:pt>
                <c:pt idx="9">
                  <c:v>203.77789999999999</c:v>
                </c:pt>
                <c:pt idx="10">
                  <c:v>203.77510000000001</c:v>
                </c:pt>
                <c:pt idx="11">
                  <c:v>203.7731</c:v>
                </c:pt>
                <c:pt idx="12">
                  <c:v>203.77180000000001</c:v>
                </c:pt>
              </c:numCache>
            </c:numRef>
          </c:yVal>
        </c:ser>
        <c:axId val="88310912"/>
        <c:axId val="88312832"/>
      </c:scatterChart>
      <c:valAx>
        <c:axId val="88310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(K)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8312832"/>
        <c:crosses val="autoZero"/>
        <c:crossBetween val="midCat"/>
      </c:valAx>
      <c:valAx>
        <c:axId val="883128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 (MHz)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831091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0129483814523201"/>
          <c:y val="3.6880382859761258E-2"/>
          <c:w val="0.74020174716966369"/>
          <c:h val="0.94577525006004204"/>
        </c:manualLayout>
      </c:layout>
      <c:scatterChart>
        <c:scatterStyle val="lineMarker"/>
        <c:ser>
          <c:idx val="0"/>
          <c:order val="0"/>
          <c:tx>
            <c:v>10.2 mm</c:v>
          </c:tx>
          <c:spPr>
            <a:ln w="28575">
              <a:noFill/>
            </a:ln>
          </c:spPr>
          <c:xVal>
            <c:numRef>
              <c:f>Sheet1!$H$3:$H$15</c:f>
              <c:numCache>
                <c:formatCode>General</c:formatCode>
                <c:ptCount val="13"/>
                <c:pt idx="0">
                  <c:v>250</c:v>
                </c:pt>
                <c:pt idx="1">
                  <c:v>205</c:v>
                </c:pt>
                <c:pt idx="2">
                  <c:v>154</c:v>
                </c:pt>
                <c:pt idx="3">
                  <c:v>125</c:v>
                </c:pt>
                <c:pt idx="4">
                  <c:v>104</c:v>
                </c:pt>
                <c:pt idx="5">
                  <c:v>83</c:v>
                </c:pt>
                <c:pt idx="6">
                  <c:v>63</c:v>
                </c:pt>
                <c:pt idx="7">
                  <c:v>42</c:v>
                </c:pt>
                <c:pt idx="8">
                  <c:v>31</c:v>
                </c:pt>
                <c:pt idx="9">
                  <c:v>20</c:v>
                </c:pt>
                <c:pt idx="10">
                  <c:v>12</c:v>
                </c:pt>
                <c:pt idx="11">
                  <c:v>7.6</c:v>
                </c:pt>
                <c:pt idx="12">
                  <c:v>3.8</c:v>
                </c:pt>
              </c:numCache>
            </c:numRef>
          </c:xVal>
          <c:yVal>
            <c:numRef>
              <c:f>Sheet1!$K$3:$K$15</c:f>
              <c:numCache>
                <c:formatCode>0.0</c:formatCode>
                <c:ptCount val="13"/>
                <c:pt idx="0">
                  <c:v>-2.9444933557090107</c:v>
                </c:pt>
                <c:pt idx="1">
                  <c:v>-3.925983434303749</c:v>
                </c:pt>
                <c:pt idx="2">
                  <c:v>-1.4722452327793303</c:v>
                </c:pt>
                <c:pt idx="3">
                  <c:v>-7.8519745752880254</c:v>
                </c:pt>
                <c:pt idx="4">
                  <c:v>-8.3427107037448991</c:v>
                </c:pt>
                <c:pt idx="5">
                  <c:v>-9.3241603225876304</c:v>
                </c:pt>
                <c:pt idx="6">
                  <c:v>-12.759371021903156</c:v>
                </c:pt>
                <c:pt idx="7">
                  <c:v>-10.30552444820232</c:v>
                </c:pt>
                <c:pt idx="8">
                  <c:v>-11.286964194270674</c:v>
                </c:pt>
                <c:pt idx="9">
                  <c:v>-1.4722134435168577</c:v>
                </c:pt>
                <c:pt idx="10">
                  <c:v>8.34262063306549</c:v>
                </c:pt>
                <c:pt idx="11">
                  <c:v>11.777753786029653</c:v>
                </c:pt>
                <c:pt idx="12">
                  <c:v>19.138840510091114</c:v>
                </c:pt>
              </c:numCache>
            </c:numRef>
          </c:yVal>
        </c:ser>
        <c:ser>
          <c:idx val="1"/>
          <c:order val="1"/>
          <c:tx>
            <c:v>0 mm </c:v>
          </c:tx>
          <c:spPr>
            <a:ln w="28575">
              <a:noFill/>
            </a:ln>
          </c:spPr>
          <c:xVal>
            <c:numRef>
              <c:f>Sheet1!$B$3:$B$11</c:f>
              <c:numCache>
                <c:formatCode>General</c:formatCode>
                <c:ptCount val="9"/>
                <c:pt idx="0">
                  <c:v>290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150</c:v>
                </c:pt>
                <c:pt idx="5">
                  <c:v>100</c:v>
                </c:pt>
                <c:pt idx="6">
                  <c:v>50</c:v>
                </c:pt>
                <c:pt idx="7">
                  <c:v>10</c:v>
                </c:pt>
                <c:pt idx="8">
                  <c:v>3</c:v>
                </c:pt>
              </c:numCache>
            </c:numRef>
          </c:xVal>
          <c:yVal>
            <c:numRef>
              <c:f>Sheet1!$E$3:$E$11</c:f>
              <c:numCache>
                <c:formatCode>0.0</c:formatCode>
                <c:ptCount val="9"/>
                <c:pt idx="0">
                  <c:v>29.546052873135608</c:v>
                </c:pt>
                <c:pt idx="1">
                  <c:v>33.472146217351586</c:v>
                </c:pt>
                <c:pt idx="2">
                  <c:v>33.963491896580926</c:v>
                </c:pt>
                <c:pt idx="3">
                  <c:v>38.282691467583845</c:v>
                </c:pt>
                <c:pt idx="4">
                  <c:v>36.711375363147305</c:v>
                </c:pt>
                <c:pt idx="5">
                  <c:v>40.736334272696745</c:v>
                </c:pt>
                <c:pt idx="6">
                  <c:v>51.4350476451541</c:v>
                </c:pt>
                <c:pt idx="7">
                  <c:v>137.93313335480823</c:v>
                </c:pt>
                <c:pt idx="8">
                  <c:v>167.2943559409735</c:v>
                </c:pt>
              </c:numCache>
            </c:numRef>
          </c:yVal>
        </c:ser>
        <c:ser>
          <c:idx val="2"/>
          <c:order val="2"/>
          <c:tx>
            <c:v>9.3 mm</c:v>
          </c:tx>
          <c:spPr>
            <a:ln w="28575">
              <a:noFill/>
            </a:ln>
          </c:spPr>
          <c:xVal>
            <c:numRef>
              <c:f>Sheet1!$N$3:$N$15</c:f>
              <c:numCache>
                <c:formatCode>General</c:formatCode>
                <c:ptCount val="13"/>
                <c:pt idx="0">
                  <c:v>253</c:v>
                </c:pt>
                <c:pt idx="1">
                  <c:v>206</c:v>
                </c:pt>
                <c:pt idx="2">
                  <c:v>159</c:v>
                </c:pt>
                <c:pt idx="3">
                  <c:v>128</c:v>
                </c:pt>
                <c:pt idx="4">
                  <c:v>106</c:v>
                </c:pt>
                <c:pt idx="5">
                  <c:v>85</c:v>
                </c:pt>
                <c:pt idx="6">
                  <c:v>64</c:v>
                </c:pt>
                <c:pt idx="7">
                  <c:v>43</c:v>
                </c:pt>
                <c:pt idx="8">
                  <c:v>32</c:v>
                </c:pt>
                <c:pt idx="9">
                  <c:v>21</c:v>
                </c:pt>
                <c:pt idx="10">
                  <c:v>12</c:v>
                </c:pt>
                <c:pt idx="11">
                  <c:v>8</c:v>
                </c:pt>
                <c:pt idx="12">
                  <c:v>3</c:v>
                </c:pt>
              </c:numCache>
            </c:numRef>
          </c:xVal>
          <c:yVal>
            <c:numRef>
              <c:f>Sheet1!$Q$3:$Q$15</c:f>
              <c:numCache>
                <c:formatCode>0.0</c:formatCode>
                <c:ptCount val="13"/>
                <c:pt idx="0">
                  <c:v>-8.8331072712318974</c:v>
                </c:pt>
                <c:pt idx="1">
                  <c:v>-2.9443633108359255</c:v>
                </c:pt>
                <c:pt idx="2">
                  <c:v>-1.4721765984278086</c:v>
                </c:pt>
                <c:pt idx="3">
                  <c:v>-4.4165514682896765</c:v>
                </c:pt>
                <c:pt idx="4">
                  <c:v>-4.416525460540333</c:v>
                </c:pt>
                <c:pt idx="5">
                  <c:v>-5.8887092831722896</c:v>
                </c:pt>
                <c:pt idx="6">
                  <c:v>-5.8886746066189399</c:v>
                </c:pt>
                <c:pt idx="7">
                  <c:v>-7.8515738479595285</c:v>
                </c:pt>
                <c:pt idx="8">
                  <c:v>-3.4350821008904022</c:v>
                </c:pt>
                <c:pt idx="9">
                  <c:v>0.98146069817501957</c:v>
                </c:pt>
                <c:pt idx="10">
                  <c:v>12.759164392514325</c:v>
                </c:pt>
                <c:pt idx="11">
                  <c:v>23.064869700730448</c:v>
                </c:pt>
                <c:pt idx="12">
                  <c:v>29.444702358227325</c:v>
                </c:pt>
              </c:numCache>
            </c:numRef>
          </c:yVal>
        </c:ser>
        <c:axId val="89867008"/>
        <c:axId val="89868928"/>
      </c:scatterChart>
      <c:valAx>
        <c:axId val="89867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T (K)</a:t>
                </a:r>
                <a:br>
                  <a:rPr lang="en-US" sz="1200" baseline="0"/>
                </a:br>
                <a:endParaRPr lang="en-US" sz="1200" baseline="0"/>
              </a:p>
            </c:rich>
          </c:tx>
          <c:layout>
            <c:manualLayout>
              <c:xMode val="edge"/>
              <c:yMode val="edge"/>
              <c:x val="0.42768088690406308"/>
              <c:y val="0.91647122639069689"/>
            </c:manualLayout>
          </c:layout>
        </c:title>
        <c:numFmt formatCode="General" sourceLinked="1"/>
        <c:tickLblPos val="nextTo"/>
        <c:crossAx val="89868928"/>
        <c:crosses val="autoZero"/>
        <c:crossBetween val="midCat"/>
      </c:valAx>
      <c:valAx>
        <c:axId val="89868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/>
                </a:pPr>
                <a:r>
                  <a:rPr lang="en-US" sz="1200" baseline="0"/>
                  <a:t>Knight Shift (ppm)</a:t>
                </a:r>
              </a:p>
            </c:rich>
          </c:tx>
          <c:layout/>
        </c:title>
        <c:numFmt formatCode="0.0" sourceLinked="1"/>
        <c:tickLblPos val="nextTo"/>
        <c:crossAx val="898670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9.3</a:t>
            </a:r>
            <a:r>
              <a:rPr lang="en-US" baseline="0"/>
              <a:t> mm spacer Fr from above 100 K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5701940101089301"/>
          <c:y val="1.773835507251776E-2"/>
        </c:manualLayout>
      </c:layout>
    </c:title>
    <c:plotArea>
      <c:layout>
        <c:manualLayout>
          <c:layoutTarget val="inner"/>
          <c:xMode val="edge"/>
          <c:yMode val="edge"/>
          <c:x val="0.10968043686482318"/>
          <c:y val="0.15388767943207471"/>
          <c:w val="0.66141483499396703"/>
          <c:h val="0.813288914505785"/>
        </c:manualLayout>
      </c:layout>
      <c:scatterChart>
        <c:scatterStyle val="lineMarker"/>
        <c:ser>
          <c:idx val="0"/>
          <c:order val="0"/>
          <c:tx>
            <c:v>KS FR=203.7795</c:v>
          </c:tx>
          <c:xVal>
            <c:numRef>
              <c:f>Sheet1!$N$3:$N$15</c:f>
              <c:numCache>
                <c:formatCode>General</c:formatCode>
                <c:ptCount val="13"/>
                <c:pt idx="0">
                  <c:v>253</c:v>
                </c:pt>
                <c:pt idx="1">
                  <c:v>206</c:v>
                </c:pt>
                <c:pt idx="2">
                  <c:v>159</c:v>
                </c:pt>
                <c:pt idx="3">
                  <c:v>128</c:v>
                </c:pt>
                <c:pt idx="4">
                  <c:v>106</c:v>
                </c:pt>
                <c:pt idx="5">
                  <c:v>85</c:v>
                </c:pt>
                <c:pt idx="6">
                  <c:v>64</c:v>
                </c:pt>
                <c:pt idx="7">
                  <c:v>43</c:v>
                </c:pt>
                <c:pt idx="8">
                  <c:v>32</c:v>
                </c:pt>
                <c:pt idx="9">
                  <c:v>21</c:v>
                </c:pt>
                <c:pt idx="10">
                  <c:v>12</c:v>
                </c:pt>
                <c:pt idx="11">
                  <c:v>8</c:v>
                </c:pt>
                <c:pt idx="12">
                  <c:v>3</c:v>
                </c:pt>
              </c:numCache>
            </c:numRef>
          </c:xVal>
          <c:yVal>
            <c:numRef>
              <c:f>Sheet1!$R$3:$R$15</c:f>
              <c:numCache>
                <c:formatCode>0.0</c:formatCode>
                <c:ptCount val="13"/>
                <c:pt idx="0">
                  <c:v>-12.268162401154914</c:v>
                </c:pt>
                <c:pt idx="1">
                  <c:v>-4.4165384643767167</c:v>
                </c:pt>
                <c:pt idx="2">
                  <c:v>0.49072649591788153</c:v>
                </c:pt>
                <c:pt idx="3">
                  <c:v>-7.3608974407208434</c:v>
                </c:pt>
                <c:pt idx="4">
                  <c:v>-1.4721794881720631</c:v>
                </c:pt>
                <c:pt idx="5">
                  <c:v>-4.4165384643767167</c:v>
                </c:pt>
                <c:pt idx="6">
                  <c:v>1.4721794880325902</c:v>
                </c:pt>
                <c:pt idx="7">
                  <c:v>-1.4721794881720631</c:v>
                </c:pt>
                <c:pt idx="8">
                  <c:v>-2.4536324802867719</c:v>
                </c:pt>
                <c:pt idx="9">
                  <c:v>-6.8701709446634887</c:v>
                </c:pt>
                <c:pt idx="10">
                  <c:v>-8.8330769287534334</c:v>
                </c:pt>
                <c:pt idx="11">
                  <c:v>-8.3423504326960796</c:v>
                </c:pt>
                <c:pt idx="12">
                  <c:v>-8.3423504326960796</c:v>
                </c:pt>
              </c:numCache>
            </c:numRef>
          </c:yVal>
        </c:ser>
        <c:axId val="89893120"/>
        <c:axId val="89006464"/>
      </c:scatterChart>
      <c:valAx>
        <c:axId val="89893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aseline="0"/>
                  <a:t>T (K</a:t>
                </a:r>
                <a:r>
                  <a:rPr lang="en-US" baseline="0"/>
                  <a:t>)</a:t>
                </a:r>
              </a:p>
              <a:p>
                <a:pPr>
                  <a:defRPr/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.37117239491983001"/>
              <c:y val="0.89296369270650977"/>
            </c:manualLayout>
          </c:layout>
        </c:title>
        <c:numFmt formatCode="General" sourceLinked="1"/>
        <c:tickLblPos val="nextTo"/>
        <c:crossAx val="89006464"/>
        <c:crosses val="autoZero"/>
        <c:crossBetween val="midCat"/>
      </c:valAx>
      <c:valAx>
        <c:axId val="890064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/>
                </a:pPr>
                <a:r>
                  <a:rPr lang="en-US" sz="1200" baseline="0"/>
                  <a:t>KS (ppm)</a:t>
                </a:r>
              </a:p>
            </c:rich>
          </c:tx>
          <c:layout/>
        </c:title>
        <c:numFmt formatCode="0.0" sourceLinked="1"/>
        <c:tickLblPos val="nextTo"/>
        <c:crossAx val="89893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v>150 K</c:v>
          </c:tx>
          <c:xVal>
            <c:numRef>
              <c:f>Sheet2!$C$3:$C$11</c:f>
              <c:numCache>
                <c:formatCode>General</c:formatCode>
                <c:ptCount val="9"/>
                <c:pt idx="0">
                  <c:v>0</c:v>
                </c:pt>
                <c:pt idx="1">
                  <c:v>2.2999999999999998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xVal>
          <c:yVal>
            <c:numRef>
              <c:f>Sheet2!$D$3:$D$11</c:f>
              <c:numCache>
                <c:formatCode>General</c:formatCode>
                <c:ptCount val="9"/>
                <c:pt idx="0">
                  <c:v>203.7621</c:v>
                </c:pt>
                <c:pt idx="1">
                  <c:v>203.7681</c:v>
                </c:pt>
                <c:pt idx="2">
                  <c:v>203.77520000000001</c:v>
                </c:pt>
                <c:pt idx="3">
                  <c:v>203.77930000000001</c:v>
                </c:pt>
                <c:pt idx="4">
                  <c:v>203.779</c:v>
                </c:pt>
                <c:pt idx="5">
                  <c:v>203.78100000000001</c:v>
                </c:pt>
                <c:pt idx="6">
                  <c:v>203.7808</c:v>
                </c:pt>
                <c:pt idx="7">
                  <c:v>203.77680000000001</c:v>
                </c:pt>
                <c:pt idx="8">
                  <c:v>203.77289999999999</c:v>
                </c:pt>
              </c:numCache>
            </c:numRef>
          </c:yVal>
        </c:ser>
        <c:ser>
          <c:idx val="1"/>
          <c:order val="1"/>
          <c:tx>
            <c:v>5 K</c:v>
          </c:tx>
          <c:xVal>
            <c:numRef>
              <c:f>Sheet2!$H$3:$H$11</c:f>
              <c:numCache>
                <c:formatCode>General</c:formatCode>
                <c:ptCount val="9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  <c:pt idx="6">
                  <c:v>15</c:v>
                </c:pt>
                <c:pt idx="7">
                  <c:v>20</c:v>
                </c:pt>
                <c:pt idx="8">
                  <c:v>25</c:v>
                </c:pt>
              </c:numCache>
            </c:numRef>
          </c:xVal>
          <c:yVal>
            <c:numRef>
              <c:f>Sheet2!$I$3:$I$11</c:f>
              <c:numCache>
                <c:formatCode>General</c:formatCode>
                <c:ptCount val="9"/>
                <c:pt idx="0">
                  <c:v>203.72290000000001</c:v>
                </c:pt>
                <c:pt idx="1">
                  <c:v>203.7398</c:v>
                </c:pt>
                <c:pt idx="2">
                  <c:v>203.75550000000001</c:v>
                </c:pt>
                <c:pt idx="3">
                  <c:v>203.77119999999999</c:v>
                </c:pt>
                <c:pt idx="4">
                  <c:v>203.7825</c:v>
                </c:pt>
                <c:pt idx="5">
                  <c:v>203.78960000000001</c:v>
                </c:pt>
                <c:pt idx="6">
                  <c:v>203.7927</c:v>
                </c:pt>
                <c:pt idx="7">
                  <c:v>203.79069999999999</c:v>
                </c:pt>
                <c:pt idx="8">
                  <c:v>203.7842</c:v>
                </c:pt>
              </c:numCache>
            </c:numRef>
          </c:yVal>
        </c:ser>
        <c:axId val="89982464"/>
        <c:axId val="89984384"/>
      </c:scatterChart>
      <c:valAx>
        <c:axId val="8998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aseline="0"/>
                  <a:t>Dx (mm) away from Diffuser</a:t>
                </a:r>
              </a:p>
            </c:rich>
          </c:tx>
          <c:layout/>
        </c:title>
        <c:numFmt formatCode="General" sourceLinked="1"/>
        <c:tickLblPos val="nextTo"/>
        <c:crossAx val="89984384"/>
        <c:crosses val="autoZero"/>
        <c:crossBetween val="midCat"/>
      </c:valAx>
      <c:valAx>
        <c:axId val="899843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 baseline="0"/>
                </a:pPr>
                <a:r>
                  <a:rPr lang="en-US" sz="1200" baseline="0"/>
                  <a:t>Freq_Ag (MHz)</a:t>
                </a:r>
              </a:p>
            </c:rich>
          </c:tx>
          <c:layout/>
        </c:title>
        <c:numFmt formatCode="General" sourceLinked="1"/>
        <c:tickLblPos val="nextTo"/>
        <c:crossAx val="899824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21</xdr:row>
      <xdr:rowOff>1</xdr:rowOff>
    </xdr:from>
    <xdr:to>
      <xdr:col>6</xdr:col>
      <xdr:colOff>28575</xdr:colOff>
      <xdr:row>35</xdr:row>
      <xdr:rowOff>171451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571500</xdr:colOff>
      <xdr:row>20</xdr:row>
      <xdr:rowOff>171450</xdr:rowOff>
    </xdr:from>
    <xdr:to>
      <xdr:col>11</xdr:col>
      <xdr:colOff>866775</xdr:colOff>
      <xdr:row>36</xdr:row>
      <xdr:rowOff>19050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581025</xdr:colOff>
      <xdr:row>20</xdr:row>
      <xdr:rowOff>152400</xdr:rowOff>
    </xdr:from>
    <xdr:to>
      <xdr:col>17</xdr:col>
      <xdr:colOff>809625</xdr:colOff>
      <xdr:row>36</xdr:row>
      <xdr:rowOff>28576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41</xdr:row>
      <xdr:rowOff>28575</xdr:rowOff>
    </xdr:from>
    <xdr:to>
      <xdr:col>10</xdr:col>
      <xdr:colOff>9525</xdr:colOff>
      <xdr:row>64</xdr:row>
      <xdr:rowOff>19050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590550</xdr:colOff>
      <xdr:row>40</xdr:row>
      <xdr:rowOff>171450</xdr:rowOff>
    </xdr:from>
    <xdr:to>
      <xdr:col>18</xdr:col>
      <xdr:colOff>323850</xdr:colOff>
      <xdr:row>64</xdr:row>
      <xdr:rowOff>19050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14</xdr:row>
      <xdr:rowOff>152400</xdr:rowOff>
    </xdr:from>
    <xdr:to>
      <xdr:col>11</xdr:col>
      <xdr:colOff>133350</xdr:colOff>
      <xdr:row>38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topLeftCell="A17" workbookViewId="0">
      <selection activeCell="S59" sqref="S59"/>
    </sheetView>
  </sheetViews>
  <sheetFormatPr defaultRowHeight="15"/>
  <cols>
    <col min="3" max="3" width="13" customWidth="1"/>
    <col min="4" max="4" width="12.5703125" customWidth="1"/>
    <col min="5" max="5" width="13.5703125" customWidth="1"/>
    <col min="8" max="8" width="9.42578125" customWidth="1"/>
    <col min="9" max="9" width="14" customWidth="1"/>
    <col min="10" max="10" width="12.42578125" customWidth="1"/>
    <col min="11" max="11" width="9.28515625" bestFit="1" customWidth="1"/>
    <col min="12" max="12" width="13.5703125" customWidth="1"/>
    <col min="15" max="15" width="13.7109375" customWidth="1"/>
    <col min="16" max="16" width="14.140625" customWidth="1"/>
    <col min="18" max="18" width="13.7109375" customWidth="1"/>
  </cols>
  <sheetData>
    <row r="1" spans="1:18">
      <c r="B1" t="s">
        <v>4</v>
      </c>
      <c r="H1" t="s">
        <v>7</v>
      </c>
      <c r="N1" t="s">
        <v>8</v>
      </c>
    </row>
    <row r="2" spans="1:18">
      <c r="A2" t="s">
        <v>1</v>
      </c>
      <c r="B2" t="s">
        <v>0</v>
      </c>
      <c r="C2" t="s">
        <v>2</v>
      </c>
      <c r="D2" t="s">
        <v>3</v>
      </c>
      <c r="E2" t="s">
        <v>5</v>
      </c>
      <c r="G2" t="s">
        <v>6</v>
      </c>
      <c r="H2" t="s">
        <v>0</v>
      </c>
      <c r="I2" t="s">
        <v>2</v>
      </c>
      <c r="J2" t="s">
        <v>3</v>
      </c>
      <c r="K2" t="s">
        <v>5</v>
      </c>
      <c r="L2" t="s">
        <v>10</v>
      </c>
      <c r="M2" t="s">
        <v>6</v>
      </c>
      <c r="N2" t="s">
        <v>9</v>
      </c>
      <c r="O2" t="s">
        <v>2</v>
      </c>
      <c r="P2" t="s">
        <v>3</v>
      </c>
      <c r="Q2" t="s">
        <v>5</v>
      </c>
      <c r="R2" t="s">
        <v>11</v>
      </c>
    </row>
    <row r="3" spans="1:18">
      <c r="A3">
        <v>5110</v>
      </c>
      <c r="B3">
        <v>290</v>
      </c>
      <c r="C3">
        <v>203.75574</v>
      </c>
      <c r="D3">
        <v>203.74972</v>
      </c>
      <c r="E3" s="1">
        <f>(C3-D3)*1000000/D3</f>
        <v>29.546052873135608</v>
      </c>
      <c r="G3">
        <v>5148</v>
      </c>
      <c r="H3">
        <v>250</v>
      </c>
      <c r="I3">
        <v>203.7696</v>
      </c>
      <c r="J3">
        <v>203.77019999999999</v>
      </c>
      <c r="K3" s="1">
        <f>((I3-J3)*1000000)/J3</f>
        <v>-2.9444933557090107</v>
      </c>
      <c r="L3" s="1">
        <f>((I3-203.7704)*1000000)/203.7704</f>
        <v>-3.9259872876440127</v>
      </c>
      <c r="M3">
        <v>5161</v>
      </c>
      <c r="N3">
        <v>253</v>
      </c>
      <c r="O3">
        <v>203.77699999999999</v>
      </c>
      <c r="P3">
        <v>203.77879999999999</v>
      </c>
      <c r="Q3" s="1">
        <f>((O3-P3)*1000000)/P3</f>
        <v>-8.8331072712318974</v>
      </c>
      <c r="R3" s="1">
        <f>((O3-203.7795)*1000000)/203.7795</f>
        <v>-12.268162401154914</v>
      </c>
    </row>
    <row r="4" spans="1:18">
      <c r="A4">
        <v>5111</v>
      </c>
      <c r="B4">
        <v>250</v>
      </c>
      <c r="C4">
        <v>203.75832</v>
      </c>
      <c r="D4">
        <v>203.75149999999999</v>
      </c>
      <c r="E4" s="1">
        <f t="shared" ref="E4:E11" si="0">(C4-D4)*1000000/D4</f>
        <v>33.472146217351586</v>
      </c>
      <c r="G4">
        <v>5149</v>
      </c>
      <c r="H4">
        <v>205</v>
      </c>
      <c r="I4">
        <v>203.7698</v>
      </c>
      <c r="J4">
        <v>203.7706</v>
      </c>
      <c r="K4" s="1">
        <f t="shared" ref="K4:K15" si="1">((I4-J4)*1000000)/J4</f>
        <v>-3.925983434303749</v>
      </c>
      <c r="L4" s="1">
        <f t="shared" ref="L4:L15" si="2">((I4-203.7704)*1000000)/203.7704</f>
        <v>-2.9444904656981397</v>
      </c>
      <c r="M4">
        <v>5162</v>
      </c>
      <c r="N4">
        <v>206</v>
      </c>
      <c r="O4">
        <v>203.77860000000001</v>
      </c>
      <c r="P4">
        <v>203.7792</v>
      </c>
      <c r="Q4" s="1">
        <f t="shared" ref="Q4:Q15" si="3">((O4-P4)*1000000)/P4</f>
        <v>-2.9443633108359255</v>
      </c>
      <c r="R4" s="1">
        <f t="shared" ref="R4:R15" si="4">((O4-203.7795)*1000000)/203.7795</f>
        <v>-4.4165384643767167</v>
      </c>
    </row>
    <row r="5" spans="1:18">
      <c r="A5">
        <v>5115</v>
      </c>
      <c r="B5">
        <v>250</v>
      </c>
      <c r="C5">
        <v>203.75511</v>
      </c>
      <c r="D5">
        <v>203.74818999999999</v>
      </c>
      <c r="E5" s="1">
        <f t="shared" si="0"/>
        <v>33.963491896580926</v>
      </c>
      <c r="G5">
        <v>5150</v>
      </c>
      <c r="H5">
        <v>154</v>
      </c>
      <c r="I5">
        <v>203.77010000000001</v>
      </c>
      <c r="J5">
        <v>203.7704</v>
      </c>
      <c r="K5" s="1">
        <f t="shared" si="1"/>
        <v>-1.4722452327793303</v>
      </c>
      <c r="L5" s="1">
        <f t="shared" si="2"/>
        <v>-1.4722452327793303</v>
      </c>
      <c r="M5">
        <v>5163</v>
      </c>
      <c r="N5">
        <v>159</v>
      </c>
      <c r="O5">
        <v>203.77959999999999</v>
      </c>
      <c r="P5">
        <v>203.7799</v>
      </c>
      <c r="Q5" s="1">
        <f t="shared" si="3"/>
        <v>-1.4721765984278086</v>
      </c>
      <c r="R5" s="1">
        <f t="shared" si="4"/>
        <v>0.49072649591788153</v>
      </c>
    </row>
    <row r="6" spans="1:18">
      <c r="A6">
        <v>5116</v>
      </c>
      <c r="B6">
        <v>200</v>
      </c>
      <c r="C6">
        <v>203.75523000000001</v>
      </c>
      <c r="D6">
        <v>203.74743000000001</v>
      </c>
      <c r="E6" s="1">
        <f t="shared" si="0"/>
        <v>38.282691467583845</v>
      </c>
      <c r="G6">
        <v>5151</v>
      </c>
      <c r="H6">
        <v>125</v>
      </c>
      <c r="I6">
        <v>203.7688</v>
      </c>
      <c r="J6">
        <v>203.7704</v>
      </c>
      <c r="K6" s="1">
        <f t="shared" si="1"/>
        <v>-7.8519745752880254</v>
      </c>
      <c r="L6" s="1">
        <f t="shared" si="2"/>
        <v>-7.8519745752880254</v>
      </c>
      <c r="M6">
        <v>5164</v>
      </c>
      <c r="N6">
        <v>128</v>
      </c>
      <c r="O6">
        <v>203.77799999999999</v>
      </c>
      <c r="P6">
        <v>203.77889999999999</v>
      </c>
      <c r="Q6" s="1">
        <f t="shared" si="3"/>
        <v>-4.4165514682896765</v>
      </c>
      <c r="R6" s="1">
        <f t="shared" si="4"/>
        <v>-7.3608974407208434</v>
      </c>
    </row>
    <row r="7" spans="1:18">
      <c r="A7">
        <v>5117</v>
      </c>
      <c r="B7">
        <v>150</v>
      </c>
      <c r="C7">
        <v>203.75904</v>
      </c>
      <c r="D7">
        <v>203.75156000000001</v>
      </c>
      <c r="E7" s="1">
        <f t="shared" si="0"/>
        <v>36.711375363147305</v>
      </c>
      <c r="G7">
        <v>5152</v>
      </c>
      <c r="H7">
        <v>104</v>
      </c>
      <c r="I7">
        <v>203.76900000000001</v>
      </c>
      <c r="J7">
        <v>203.77070000000001</v>
      </c>
      <c r="K7" s="1">
        <f t="shared" si="1"/>
        <v>-8.3427107037448991</v>
      </c>
      <c r="L7" s="1">
        <f t="shared" si="2"/>
        <v>-6.8704777533421524</v>
      </c>
      <c r="M7">
        <v>5165</v>
      </c>
      <c r="N7">
        <v>106</v>
      </c>
      <c r="O7">
        <v>203.7792</v>
      </c>
      <c r="P7">
        <v>203.7801</v>
      </c>
      <c r="Q7" s="1">
        <f t="shared" si="3"/>
        <v>-4.416525460540333</v>
      </c>
      <c r="R7" s="1">
        <f t="shared" si="4"/>
        <v>-1.4721794881720631</v>
      </c>
    </row>
    <row r="8" spans="1:18">
      <c r="A8">
        <v>5118</v>
      </c>
      <c r="B8">
        <v>100</v>
      </c>
      <c r="C8">
        <v>203.75761</v>
      </c>
      <c r="D8">
        <v>203.74931000000001</v>
      </c>
      <c r="E8" s="1">
        <f t="shared" si="0"/>
        <v>40.736334272696745</v>
      </c>
      <c r="G8">
        <v>5153</v>
      </c>
      <c r="H8">
        <v>83</v>
      </c>
      <c r="I8">
        <v>203.7698</v>
      </c>
      <c r="J8">
        <v>203.77170000000001</v>
      </c>
      <c r="K8" s="1">
        <f t="shared" si="1"/>
        <v>-9.3241603225876304</v>
      </c>
      <c r="L8" s="1">
        <f t="shared" si="2"/>
        <v>-2.9444904656981397</v>
      </c>
      <c r="M8">
        <v>5166</v>
      </c>
      <c r="N8">
        <v>85</v>
      </c>
      <c r="O8">
        <v>203.77860000000001</v>
      </c>
      <c r="P8">
        <v>203.77979999999999</v>
      </c>
      <c r="Q8" s="1">
        <f t="shared" si="3"/>
        <v>-5.8887092831722896</v>
      </c>
      <c r="R8" s="1">
        <f t="shared" si="4"/>
        <v>-4.4165384643767167</v>
      </c>
    </row>
    <row r="9" spans="1:18">
      <c r="A9">
        <v>5119</v>
      </c>
      <c r="B9">
        <v>50</v>
      </c>
      <c r="C9">
        <v>203.76259999999999</v>
      </c>
      <c r="D9">
        <v>203.75211999999999</v>
      </c>
      <c r="E9" s="1">
        <f t="shared" si="0"/>
        <v>51.4350476451541</v>
      </c>
      <c r="G9">
        <v>5154</v>
      </c>
      <c r="H9">
        <v>63</v>
      </c>
      <c r="I9">
        <v>203.76920000000001</v>
      </c>
      <c r="J9">
        <v>203.77180000000001</v>
      </c>
      <c r="K9" s="1">
        <f t="shared" si="1"/>
        <v>-12.759371021903156</v>
      </c>
      <c r="L9" s="1">
        <f t="shared" si="2"/>
        <v>-5.8889809313962793</v>
      </c>
      <c r="M9">
        <v>5167</v>
      </c>
      <c r="N9">
        <v>64</v>
      </c>
      <c r="O9">
        <v>203.77979999999999</v>
      </c>
      <c r="P9">
        <v>203.78100000000001</v>
      </c>
      <c r="Q9" s="1">
        <f t="shared" si="3"/>
        <v>-5.8886746066189399</v>
      </c>
      <c r="R9" s="1">
        <f t="shared" si="4"/>
        <v>1.4721794880325902</v>
      </c>
    </row>
    <row r="10" spans="1:18">
      <c r="A10">
        <v>5120</v>
      </c>
      <c r="B10">
        <v>10</v>
      </c>
      <c r="C10">
        <v>203.75</v>
      </c>
      <c r="D10">
        <v>203.72190000000001</v>
      </c>
      <c r="E10" s="1">
        <f t="shared" si="0"/>
        <v>137.93313335480823</v>
      </c>
      <c r="G10">
        <v>5155</v>
      </c>
      <c r="H10">
        <v>42</v>
      </c>
      <c r="I10">
        <v>203.77209999999999</v>
      </c>
      <c r="J10">
        <v>203.77420000000001</v>
      </c>
      <c r="K10" s="1">
        <f t="shared" si="1"/>
        <v>-10.30552444820232</v>
      </c>
      <c r="L10" s="1">
        <f t="shared" si="2"/>
        <v>8.3427229862609629</v>
      </c>
      <c r="M10">
        <v>5168</v>
      </c>
      <c r="N10">
        <v>43</v>
      </c>
      <c r="O10">
        <v>203.7792</v>
      </c>
      <c r="P10">
        <v>203.7808</v>
      </c>
      <c r="Q10" s="1">
        <f t="shared" si="3"/>
        <v>-7.8515738479595285</v>
      </c>
      <c r="R10" s="1">
        <f t="shared" si="4"/>
        <v>-1.4721794881720631</v>
      </c>
    </row>
    <row r="11" spans="1:18">
      <c r="A11">
        <v>5121</v>
      </c>
      <c r="B11">
        <v>3</v>
      </c>
      <c r="C11">
        <v>203.74687</v>
      </c>
      <c r="D11">
        <v>203.71279000000001</v>
      </c>
      <c r="E11" s="1">
        <f t="shared" si="0"/>
        <v>167.2943559409735</v>
      </c>
      <c r="G11">
        <v>5156</v>
      </c>
      <c r="H11">
        <v>31</v>
      </c>
      <c r="I11">
        <v>203.77260000000001</v>
      </c>
      <c r="J11">
        <v>203.7749</v>
      </c>
      <c r="K11" s="1">
        <f t="shared" si="1"/>
        <v>-11.286964194270674</v>
      </c>
      <c r="L11" s="1">
        <f t="shared" si="2"/>
        <v>10.796465041125645</v>
      </c>
      <c r="M11">
        <v>5169</v>
      </c>
      <c r="N11">
        <v>32</v>
      </c>
      <c r="O11">
        <v>203.779</v>
      </c>
      <c r="P11">
        <v>203.77969999999999</v>
      </c>
      <c r="Q11" s="1">
        <f t="shared" si="3"/>
        <v>-3.4350821008904022</v>
      </c>
      <c r="R11" s="1">
        <f t="shared" si="4"/>
        <v>-2.4536324802867719</v>
      </c>
    </row>
    <row r="12" spans="1:18">
      <c r="G12">
        <v>5157</v>
      </c>
      <c r="H12">
        <v>20</v>
      </c>
      <c r="I12">
        <v>203.77449999999999</v>
      </c>
      <c r="J12">
        <v>203.7748</v>
      </c>
      <c r="K12" s="1">
        <f t="shared" si="1"/>
        <v>-1.4722134435168577</v>
      </c>
      <c r="L12" s="1">
        <f t="shared" si="2"/>
        <v>20.120684849193001</v>
      </c>
      <c r="M12">
        <v>5170</v>
      </c>
      <c r="N12">
        <v>21</v>
      </c>
      <c r="O12">
        <v>203.77809999999999</v>
      </c>
      <c r="P12">
        <v>203.77789999999999</v>
      </c>
      <c r="Q12" s="1">
        <f t="shared" si="3"/>
        <v>0.98146069817501957</v>
      </c>
      <c r="R12" s="1">
        <f t="shared" si="4"/>
        <v>-6.8701709446634887</v>
      </c>
    </row>
    <row r="13" spans="1:18">
      <c r="G13">
        <v>5158</v>
      </c>
      <c r="H13">
        <v>12</v>
      </c>
      <c r="I13">
        <v>203.77459999999999</v>
      </c>
      <c r="J13">
        <v>203.77289999999999</v>
      </c>
      <c r="K13" s="1">
        <f t="shared" si="1"/>
        <v>8.34262063306549</v>
      </c>
      <c r="L13" s="1">
        <f t="shared" si="2"/>
        <v>20.611433260165938</v>
      </c>
      <c r="M13">
        <v>5171</v>
      </c>
      <c r="N13">
        <v>12</v>
      </c>
      <c r="O13">
        <v>203.77770000000001</v>
      </c>
      <c r="P13">
        <v>203.77510000000001</v>
      </c>
      <c r="Q13" s="1">
        <f t="shared" si="3"/>
        <v>12.759164392514325</v>
      </c>
      <c r="R13" s="1">
        <f t="shared" si="4"/>
        <v>-8.8330769287534334</v>
      </c>
    </row>
    <row r="14" spans="1:18">
      <c r="G14">
        <v>5159</v>
      </c>
      <c r="H14">
        <v>7.6</v>
      </c>
      <c r="I14">
        <v>203.7764</v>
      </c>
      <c r="J14">
        <v>203.774</v>
      </c>
      <c r="K14" s="1">
        <f t="shared" si="1"/>
        <v>11.777753786029653</v>
      </c>
      <c r="L14" s="1">
        <f t="shared" si="2"/>
        <v>29.444904657399835</v>
      </c>
      <c r="M14">
        <v>5172</v>
      </c>
      <c r="N14">
        <v>8</v>
      </c>
      <c r="O14">
        <v>203.77780000000001</v>
      </c>
      <c r="P14">
        <v>203.7731</v>
      </c>
      <c r="Q14" s="1">
        <f t="shared" si="3"/>
        <v>23.064869700730448</v>
      </c>
      <c r="R14" s="1">
        <f t="shared" si="4"/>
        <v>-8.3423504326960796</v>
      </c>
    </row>
    <row r="15" spans="1:18">
      <c r="G15">
        <v>5160</v>
      </c>
      <c r="H15">
        <v>3.8</v>
      </c>
      <c r="I15">
        <v>203.77799999999999</v>
      </c>
      <c r="J15">
        <v>203.7741</v>
      </c>
      <c r="K15" s="1">
        <f t="shared" si="1"/>
        <v>19.138840510091114</v>
      </c>
      <c r="L15" s="1">
        <f t="shared" si="2"/>
        <v>37.296879232687864</v>
      </c>
      <c r="M15">
        <v>5173</v>
      </c>
      <c r="N15">
        <v>3</v>
      </c>
      <c r="O15">
        <v>203.77780000000001</v>
      </c>
      <c r="P15">
        <v>203.77180000000001</v>
      </c>
      <c r="Q15" s="1">
        <f t="shared" si="3"/>
        <v>29.444702358227325</v>
      </c>
      <c r="R15" s="1">
        <f t="shared" si="4"/>
        <v>-8.3423504326960796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O23" sqref="O23"/>
    </sheetView>
  </sheetViews>
  <sheetFormatPr defaultRowHeight="15"/>
  <cols>
    <col min="3" max="3" width="21" customWidth="1"/>
    <col min="4" max="4" width="12" customWidth="1"/>
    <col min="9" max="9" width="10.5703125" customWidth="1"/>
    <col min="14" max="14" width="12.85546875" customWidth="1"/>
  </cols>
  <sheetData>
    <row r="1" spans="1:15">
      <c r="A1" t="s">
        <v>12</v>
      </c>
      <c r="L1" t="s">
        <v>19</v>
      </c>
    </row>
    <row r="2" spans="1:15">
      <c r="A2" t="s">
        <v>13</v>
      </c>
      <c r="B2" t="s">
        <v>9</v>
      </c>
      <c r="C2" t="s">
        <v>15</v>
      </c>
      <c r="D2" t="s">
        <v>14</v>
      </c>
      <c r="F2" t="s">
        <v>6</v>
      </c>
      <c r="G2" t="s">
        <v>9</v>
      </c>
      <c r="H2" t="s">
        <v>16</v>
      </c>
      <c r="I2" t="s">
        <v>17</v>
      </c>
      <c r="L2" t="s">
        <v>13</v>
      </c>
      <c r="M2" t="s">
        <v>18</v>
      </c>
      <c r="N2" t="s">
        <v>16</v>
      </c>
      <c r="O2" t="s">
        <v>17</v>
      </c>
    </row>
    <row r="3" spans="1:15">
      <c r="A3">
        <v>5174</v>
      </c>
      <c r="B3">
        <v>150</v>
      </c>
      <c r="C3">
        <v>0</v>
      </c>
      <c r="D3">
        <v>203.7621</v>
      </c>
      <c r="F3">
        <v>5183</v>
      </c>
      <c r="G3">
        <v>5</v>
      </c>
      <c r="H3">
        <v>0</v>
      </c>
      <c r="I3">
        <v>203.72290000000001</v>
      </c>
      <c r="L3">
        <v>5195</v>
      </c>
      <c r="M3">
        <v>296</v>
      </c>
      <c r="N3">
        <v>0</v>
      </c>
      <c r="O3">
        <v>203.7577</v>
      </c>
    </row>
    <row r="4" spans="1:15">
      <c r="A4">
        <v>5175</v>
      </c>
      <c r="C4">
        <v>2.2999999999999998</v>
      </c>
      <c r="D4">
        <v>203.7681</v>
      </c>
      <c r="F4">
        <v>5184</v>
      </c>
      <c r="H4">
        <v>2.5</v>
      </c>
      <c r="I4">
        <v>203.7398</v>
      </c>
      <c r="L4">
        <v>5196</v>
      </c>
      <c r="N4">
        <v>2.5</v>
      </c>
      <c r="O4">
        <v>203.76050000000001</v>
      </c>
    </row>
    <row r="5" spans="1:15">
      <c r="A5">
        <v>5176</v>
      </c>
      <c r="C5">
        <v>5</v>
      </c>
      <c r="D5">
        <v>203.77520000000001</v>
      </c>
      <c r="F5">
        <v>5185</v>
      </c>
      <c r="H5">
        <v>5</v>
      </c>
      <c r="I5">
        <v>203.75550000000001</v>
      </c>
      <c r="L5">
        <v>5197</v>
      </c>
      <c r="N5">
        <v>5</v>
      </c>
      <c r="O5">
        <v>203.76560000000001</v>
      </c>
    </row>
    <row r="6" spans="1:15">
      <c r="A6">
        <v>5177</v>
      </c>
      <c r="C6">
        <v>7.5</v>
      </c>
      <c r="D6">
        <v>203.77930000000001</v>
      </c>
      <c r="F6">
        <v>5186</v>
      </c>
      <c r="H6">
        <v>7.5</v>
      </c>
      <c r="I6">
        <v>203.77119999999999</v>
      </c>
      <c r="L6">
        <v>5198</v>
      </c>
      <c r="N6">
        <v>7.5</v>
      </c>
      <c r="O6">
        <v>203.76820000000001</v>
      </c>
    </row>
    <row r="7" spans="1:15">
      <c r="A7">
        <v>5178</v>
      </c>
      <c r="C7">
        <v>10</v>
      </c>
      <c r="D7">
        <v>203.779</v>
      </c>
      <c r="F7">
        <v>5187</v>
      </c>
      <c r="H7">
        <v>10</v>
      </c>
      <c r="I7">
        <v>203.7825</v>
      </c>
      <c r="L7">
        <v>5199</v>
      </c>
      <c r="N7">
        <v>7.5</v>
      </c>
      <c r="O7">
        <v>203.76759999999999</v>
      </c>
    </row>
    <row r="8" spans="1:15">
      <c r="A8">
        <v>5179</v>
      </c>
      <c r="C8">
        <v>12.5</v>
      </c>
      <c r="D8">
        <v>203.78100000000001</v>
      </c>
      <c r="F8">
        <v>5188</v>
      </c>
      <c r="H8">
        <v>12.5</v>
      </c>
      <c r="I8">
        <v>203.78960000000001</v>
      </c>
      <c r="L8">
        <v>5200</v>
      </c>
      <c r="N8">
        <v>10</v>
      </c>
      <c r="O8">
        <v>203.77010000000001</v>
      </c>
    </row>
    <row r="9" spans="1:15">
      <c r="A9">
        <v>5180</v>
      </c>
      <c r="C9">
        <v>15</v>
      </c>
      <c r="D9">
        <v>203.7808</v>
      </c>
      <c r="F9">
        <v>5189</v>
      </c>
      <c r="H9">
        <v>15</v>
      </c>
      <c r="I9">
        <v>203.7927</v>
      </c>
      <c r="L9">
        <v>5201</v>
      </c>
      <c r="N9">
        <v>12.5</v>
      </c>
      <c r="O9">
        <v>203.77029999999999</v>
      </c>
    </row>
    <row r="10" spans="1:15">
      <c r="A10">
        <v>5181</v>
      </c>
      <c r="C10">
        <v>20</v>
      </c>
      <c r="D10">
        <v>203.77680000000001</v>
      </c>
      <c r="F10">
        <v>5182</v>
      </c>
      <c r="G10">
        <v>5</v>
      </c>
      <c r="H10">
        <v>20</v>
      </c>
      <c r="I10">
        <v>203.79069999999999</v>
      </c>
      <c r="L10">
        <v>5202</v>
      </c>
      <c r="N10">
        <v>15</v>
      </c>
      <c r="O10">
        <v>203.7724</v>
      </c>
    </row>
    <row r="11" spans="1:15">
      <c r="A11">
        <v>5191</v>
      </c>
      <c r="C11">
        <v>25</v>
      </c>
      <c r="D11">
        <v>203.77289999999999</v>
      </c>
      <c r="F11">
        <v>5190</v>
      </c>
      <c r="H11">
        <v>25</v>
      </c>
      <c r="I11">
        <v>203.7842</v>
      </c>
      <c r="L11">
        <v>5203</v>
      </c>
      <c r="N11">
        <v>20</v>
      </c>
      <c r="O11">
        <v>203.7698</v>
      </c>
    </row>
    <row r="12" spans="1:15">
      <c r="L12">
        <v>5204</v>
      </c>
      <c r="N12">
        <v>25</v>
      </c>
      <c r="O12">
        <v>203.76580000000001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TRIUMF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Bassam Hitti</dc:creator>
  <cp:lastModifiedBy>Bassam Hitti</cp:lastModifiedBy>
  <dcterms:created xsi:type="dcterms:W3CDTF">2011-01-21T19:17:21Z</dcterms:created>
  <dcterms:modified xsi:type="dcterms:W3CDTF">2012-01-20T21:36:12Z</dcterms:modified>
</cp:coreProperties>
</file>